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介護修学 令和3年度募集\申請額のシミュレーション\"/>
    </mc:Choice>
  </mc:AlternateContent>
  <xr:revisionPtr revIDLastSave="0" documentId="13_ncr:1_{380909FD-8746-4547-B2B8-B39E67DD52D7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短期大学" sheetId="3" r:id="rId1"/>
  </sheets>
  <definedNames>
    <definedName name="_xlnm.Print_Area" localSheetId="0">短期大学!$A$1:$I$20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D12" i="3" l="1"/>
  <c r="D13" i="3"/>
  <c r="E13" i="3" s="1"/>
  <c r="G13" i="3" s="1"/>
  <c r="I13" i="3" s="1"/>
  <c r="G16" i="3"/>
  <c r="H16" i="3"/>
  <c r="E12" i="3" l="1"/>
  <c r="G12" i="3" s="1"/>
  <c r="H17" i="3"/>
  <c r="G15" i="3"/>
  <c r="G17" i="3" l="1"/>
</calcChain>
</file>

<file path=xl/sharedStrings.xml><?xml version="1.0" encoding="utf-8"?>
<sst xmlns="http://schemas.openxmlformats.org/spreadsheetml/2006/main" count="43" uniqueCount="39">
  <si>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</si>
  <si>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</si>
  <si>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</si>
  <si>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</si>
  <si>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</si>
  <si>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</si>
  <si>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</si>
  <si>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</si>
  <si>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</si>
  <si>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</si>
  <si>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</si>
  <si>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</si>
  <si>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</si>
  <si>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</si>
  <si>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</si>
  <si>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</si>
  <si>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</si>
  <si>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</si>
  <si>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</si>
  <si>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</si>
  <si>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</si>
  <si>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</si>
  <si>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</si>
  <si>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（参考）短期大学の減免額</t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</si>
  <si>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</si>
  <si>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</si>
  <si>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</si>
  <si>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</si>
  <si>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</si>
  <si>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</si>
  <si>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</si>
  <si>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</si>
  <si>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修学資金の上限</t>
    <rPh sb="0" eb="2">
      <t>シュウガク</t>
    </rPh>
    <rPh sb="2" eb="4">
      <t>シキン</t>
    </rPh>
    <rPh sb="5" eb="7">
      <t>ジョウゲン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</si>
  <si>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</si>
  <si>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</si>
  <si>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</si>
  <si>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介護福祉士修学資金貸付の申請額シミュレーション　【短期大学（私立・昼間部）】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rPh sb="25" eb="27">
      <t>タンキ</t>
    </rPh>
    <rPh sb="27" eb="29">
      <t>ダイガク</t>
    </rPh>
    <rPh sb="30" eb="32">
      <t>シリツ</t>
    </rPh>
    <phoneticPr fontId="2"/>
  </si>
  <si>
    <t>※実際の入学金が25万円未満の場合は、減免額が変わります。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</si>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</sst>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0" fillId="3" borderId="7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15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19"/>
  <sheetViews>
    <sheetView tabSelected="1" view="pageBreakPreview" zoomScale="115" zoomScaleNormal="100" zoomScaleSheetLayoutView="115" workbookViewId="0">
      <selection activeCell="G7" sqref="G7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36</v>
      </c>
    </row>
    <row r="2" spans="2:13" ht="19.5" thickBot="1" x14ac:dyDescent="0.45">
      <c r="B2" s="17"/>
      <c r="G2" t="s">
        <v>32</v>
      </c>
      <c r="H2" s="30">
        <f>C7*12*50000</f>
        <v>0</v>
      </c>
    </row>
    <row r="3" spans="2:13" ht="20.25" thickTop="1" thickBot="1" x14ac:dyDescent="0.45">
      <c r="B3" s="24"/>
      <c r="C3" t="s">
        <v>29</v>
      </c>
    </row>
    <row r="4" spans="2:13" ht="20.25" thickTop="1" thickBot="1" x14ac:dyDescent="0.45">
      <c r="B4" s="17"/>
      <c r="G4" t="s">
        <v>23</v>
      </c>
    </row>
    <row r="5" spans="2:13" ht="20.25" thickTop="1" thickBot="1" x14ac:dyDescent="0.45">
      <c r="B5" s="19" t="s">
        <v>17</v>
      </c>
      <c r="C5" s="36"/>
      <c r="D5" s="45" t="s">
        <v>18</v>
      </c>
      <c r="E5" s="46"/>
      <c r="F5" s="46"/>
      <c r="G5" s="28" t="s">
        <v>17</v>
      </c>
      <c r="H5" s="28" t="s">
        <v>0</v>
      </c>
      <c r="I5" s="28" t="s">
        <v>24</v>
      </c>
      <c r="K5" s="28" t="s">
        <v>17</v>
      </c>
      <c r="L5" s="20" t="s">
        <v>27</v>
      </c>
      <c r="M5" s="28" t="s">
        <v>26</v>
      </c>
    </row>
    <row r="6" spans="2:13" ht="20.25" thickTop="1" thickBot="1" x14ac:dyDescent="0.45">
      <c r="B6" s="19" t="s">
        <v>9</v>
      </c>
      <c r="C6" s="36"/>
      <c r="D6" s="47" t="s">
        <v>25</v>
      </c>
      <c r="E6" s="48"/>
      <c r="F6" s="48"/>
      <c r="G6" s="29" t="s">
        <v>20</v>
      </c>
      <c r="H6" s="30">
        <v>250000</v>
      </c>
      <c r="I6" s="30">
        <v>620000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36"/>
      <c r="D7" s="49" t="s">
        <v>38</v>
      </c>
      <c r="E7" s="50"/>
      <c r="F7" s="50"/>
      <c r="G7" s="29" t="s">
        <v>21</v>
      </c>
      <c r="H7" s="30">
        <v>166700</v>
      </c>
      <c r="I7" s="30">
        <v>413400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36"/>
      <c r="D8" s="45" t="s">
        <v>28</v>
      </c>
      <c r="E8" s="51"/>
      <c r="F8" s="51"/>
      <c r="G8" s="29" t="s">
        <v>22</v>
      </c>
      <c r="H8" s="30">
        <v>83400</v>
      </c>
      <c r="I8" s="30">
        <v>206700</v>
      </c>
      <c r="K8" s="1">
        <v>3</v>
      </c>
      <c r="M8" s="1">
        <v>3</v>
      </c>
    </row>
    <row r="9" spans="2:13" ht="15.75" customHeight="1" thickTop="1" x14ac:dyDescent="0.4">
      <c r="G9" s="57" t="s">
        <v>37</v>
      </c>
      <c r="H9" s="57"/>
      <c r="I9" s="57"/>
      <c r="M9" s="1">
        <v>4</v>
      </c>
    </row>
    <row r="10" spans="2:13" ht="19.5" thickTop="1" x14ac:dyDescent="0.4">
      <c r="B10" s="52" t="s">
        <v>7</v>
      </c>
      <c r="C10" s="53"/>
      <c r="D10" s="53"/>
      <c r="E10" s="54"/>
      <c r="F10" s="55" t="s">
        <v>13</v>
      </c>
      <c r="G10" s="56"/>
      <c r="H10" s="1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5" t="s">
        <v>2</v>
      </c>
      <c r="F11" s="25" t="s">
        <v>8</v>
      </c>
      <c r="G11" s="26" t="s">
        <v>6</v>
      </c>
      <c r="H11" s="34" t="s">
        <v>33</v>
      </c>
      <c r="I11" s="7"/>
    </row>
    <row r="12" spans="2:13" ht="24.95" customHeight="1" thickTop="1" x14ac:dyDescent="0.4">
      <c r="B12" s="11" t="s">
        <v>0</v>
      </c>
      <c r="C12" s="37"/>
      <c r="D12" s="22">
        <f>IF(C5=1,"250,000",IF(C5=2,"166,700",IF(C5=3,"83,400")))*1</f>
        <v>0</v>
      </c>
      <c r="E12" s="31">
        <f>MAX(C12-D12,0)</f>
        <v>0</v>
      </c>
      <c r="F12" s="1" t="s">
        <v>3</v>
      </c>
      <c r="G12" s="32">
        <f>IF(E12&gt;=200000,200000,IF(E12&gt;=0,E12,0))</f>
        <v>0</v>
      </c>
      <c r="H12" s="39"/>
      <c r="I12" s="35" t="s">
        <v>34</v>
      </c>
    </row>
    <row r="13" spans="2:13" ht="24.95" customHeight="1" thickBot="1" x14ac:dyDescent="0.45">
      <c r="B13" s="11" t="s">
        <v>12</v>
      </c>
      <c r="C13" s="38"/>
      <c r="D13" s="22">
        <f>IF(C5=1,"620,000",IF(C5=2,"413,400",IF(C5=3,"206,700")))*C7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0"/>
      <c r="I13" s="10" t="e">
        <f>ROUNDDOWN(G13/C8,-3)</f>
        <v>#DIV/0!</v>
      </c>
    </row>
    <row r="14" spans="2:13" ht="24.95" customHeight="1" thickTop="1" x14ac:dyDescent="0.4">
      <c r="B14" s="43" t="s">
        <v>35</v>
      </c>
      <c r="C14" s="44"/>
      <c r="D14" s="44"/>
      <c r="E14" s="44"/>
      <c r="F14" s="1" t="s">
        <v>31</v>
      </c>
      <c r="G14" s="2">
        <v>200000</v>
      </c>
      <c r="H14" s="40"/>
      <c r="I14" s="33" t="s">
        <v>30</v>
      </c>
    </row>
    <row r="15" spans="2:13" ht="24.95" customHeight="1" x14ac:dyDescent="0.4">
      <c r="B15" s="44"/>
      <c r="C15" s="44"/>
      <c r="D15" s="44"/>
      <c r="E15" s="44"/>
      <c r="F15" s="3" t="s">
        <v>5</v>
      </c>
      <c r="G15" s="12">
        <f>C8/12*40000</f>
        <v>0</v>
      </c>
      <c r="H15" s="41"/>
      <c r="I15" s="9"/>
    </row>
    <row r="16" spans="2:13" ht="24.95" customHeight="1" thickBot="1" x14ac:dyDescent="0.45">
      <c r="B16" s="44"/>
      <c r="C16" s="44"/>
      <c r="D16" s="44"/>
      <c r="E16" s="44"/>
      <c r="F16" s="21" t="s">
        <v>10</v>
      </c>
      <c r="G16" s="23" t="str">
        <f>IF(C6=1,"ー","居住の市町村による")</f>
        <v>居住の市町村による</v>
      </c>
      <c r="H16" s="42" t="str">
        <f>IF(C6=1,"ー","")</f>
        <v/>
      </c>
      <c r="I16" s="9"/>
    </row>
    <row r="17" spans="2:9" ht="24.95" customHeight="1" thickTop="1" x14ac:dyDescent="0.4">
      <c r="B17" s="44"/>
      <c r="C17" s="44"/>
      <c r="D17" s="44"/>
      <c r="E17" s="44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44"/>
      <c r="C18" s="44"/>
      <c r="D18" s="44"/>
      <c r="E18" s="44"/>
    </row>
    <row r="19" spans="2:9" x14ac:dyDescent="0.4">
      <c r="B19" s="44"/>
      <c r="C19" s="44"/>
      <c r="D19" s="44"/>
      <c r="E19" s="44"/>
    </row>
  </sheetData>
  <sheetProtection sheet="1" objects="1" scenarios="1"/>
  <mergeCells count="8">
    <mergeCell ref="B14:E19"/>
    <mergeCell ref="D5:F5"/>
    <mergeCell ref="D6:F6"/>
    <mergeCell ref="D8:F8"/>
    <mergeCell ref="D7:F7"/>
    <mergeCell ref="B10:E10"/>
    <mergeCell ref="F10:G10"/>
    <mergeCell ref="G9:I9"/>
  </mergeCells>
  <phoneticPr fontId="2"/>
  <conditionalFormatting sqref="G16">
    <cfRule type="containsText" dxfId="1" priority="4" operator="containsText" text="ー">
      <formula>NOT(ISERROR(SEARCH("ー",G16)))</formula>
    </cfRule>
  </conditionalFormatting>
  <conditionalFormatting sqref="H16">
    <cfRule type="containsText" dxfId="0" priority="2" operator="containsText" text="ー">
      <formula>NOT(ISERROR(SEARCH("ー",H16)))</formula>
    </cfRule>
  </conditionalFormatting>
  <dataValidations count="3">
    <dataValidation type="list" allowBlank="1" showInputMessage="1" showErrorMessage="1" sqref="C5" xr:uid="{5957E802-B596-4A27-9023-2C32205460BF}">
      <formula1>$K$6:$K$8</formula1>
    </dataValidation>
    <dataValidation type="list" allowBlank="1" showInputMessage="1" showErrorMessage="1" sqref="C6" xr:uid="{8DA35B35-BAE3-4000-860C-7BA24ACD57A0}">
      <formula1>$L$6:$L$7</formula1>
    </dataValidation>
    <dataValidation type="list" allowBlank="1" showInputMessage="1" showErrorMessage="1" sqref="C7" xr:uid="{8614AAA2-8A48-4C51-A8C3-2AFB42EA4A1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短期大学</vt:lpstr>
      <vt:lpstr>短期大学!Print_Area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2020-05-12T11:03:27Z</cp:lastPrinted>
  <dcterms:created xsi:type="dcterms:W3CDTF">2020-05-08T07:00:50Z</dcterms:created>
  <dcterms:modified xsi:type="dcterms:W3CDTF">2021-02-22T01:26:31Z</dcterms:modified>
</cp:coreProperties>
</file>